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750" windowWidth="19155" windowHeight="6450" activeTab="1"/>
  </bookViews>
  <sheets>
    <sheet name="Calcolo MWRR" sheetId="1" r:id="rId1"/>
    <sheet name="Calcolo TWR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<sst xmlns="http://schemas.openxmlformats.org/spreadsheetml/2006/main" count="16" uniqueCount="12">
  <si>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Data</t>
  </si>
  <si>
    <t>Totale</t>
  </si>
  <si>
    <t>MWRR=</t>
  </si>
  <si>
    <t>TWRR=</t>
  </si>
  <si>
    <t>input</t>
  </si>
  <si>
    <t>Fattore di capitalizzazione</t>
  </si>
  <si>
    <t>Flussi (Fti)</t>
  </si>
  <si>
    <t>Patrimonio inizio periodo (Vti)</t>
  </si>
  <si>
    <t>Patrimonio al lordo dei flussi (Vti+Fti)</t>
  </si>
  <si>
    <t>Rendimento subperiodale (ti-1;ti)</t>
  </si>
  <si>
    <t>Pesi (Pi)</t>
  </si>
  <si>
    <t>Flussi pesati (Fti*Pi)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</si>
</sst>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%"/>
    <numFmt numFmtId="166" formatCode="0.000%"/>
    <numFmt numFmtId="167" formatCode="0.0000%"/>
    <numFmt numFmtId="168" formatCode="mmm\-yyyy"/>
    <numFmt numFmtId="169" formatCode="0.0"/>
    <numFmt numFmtId="170" formatCode="0.000"/>
    <numFmt numFmtId="171" formatCode="0.0000"/>
    <numFmt numFmtId="172" formatCode="0.00000%"/>
    <numFmt numFmtId="173" formatCode="0.000000%"/>
    <numFmt numFmtId="174" formatCode="0.0000000%"/>
    <numFmt numFmtId="175" formatCode="0.00000000%"/>
    <numFmt numFmtId="176" formatCode="0.000000000%"/>
    <numFmt numFmtId="177" formatCode="0.0000000000%"/>
    <numFmt numFmtId="178" formatCode="0.00000000000%"/>
    <numFmt numFmtId="179" formatCode="0.000000000000%"/>
    <numFmt numFmtId="180" formatCode="0.0000000000000%"/>
    <numFmt numFmtId="181" formatCode="0.0000000"/>
    <numFmt numFmtId="182" formatCode="0.000000"/>
    <numFmt numFmtId="183" formatCode="0.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48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4" borderId="15" xfId="0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vertical="center"/>
    </xf>
    <xf numFmtId="167" fontId="0" fillId="0" borderId="0" xfId="48" applyNumberFormat="1" applyFont="1" applyBorder="1" applyAlignment="1">
      <alignment vertical="center"/>
    </xf>
    <xf numFmtId="2" fontId="0" fillId="35" borderId="17" xfId="0" applyNumberFormat="1" applyFill="1" applyBorder="1" applyAlignment="1">
      <alignment vertical="center"/>
    </xf>
    <xf numFmtId="2" fontId="0" fillId="35" borderId="18" xfId="0" applyNumberFormat="1" applyFill="1" applyBorder="1" applyAlignment="1">
      <alignment vertical="center"/>
    </xf>
    <xf numFmtId="10" fontId="0" fillId="35" borderId="16" xfId="48" applyNumberFormat="1" applyFont="1" applyFill="1" applyBorder="1" applyAlignment="1">
      <alignment/>
    </xf>
    <xf numFmtId="10" fontId="0" fillId="35" borderId="11" xfId="48" applyNumberFormat="1" applyFont="1" applyFill="1" applyBorder="1" applyAlignment="1">
      <alignment/>
    </xf>
    <xf numFmtId="2" fontId="0" fillId="35" borderId="1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0" fillId="33" borderId="16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 vertical="center"/>
    </xf>
    <xf numFmtId="2" fontId="0" fillId="34" borderId="15" xfId="0" applyNumberFormat="1" applyFill="1" applyBorder="1" applyAlignment="1">
      <alignment vertical="center"/>
    </xf>
    <xf numFmtId="2" fontId="0" fillId="34" borderId="0" xfId="0" applyNumberFormat="1" applyFill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1" fillId="0" borderId="23" xfId="0" applyFont="1" applyBorder="1" applyAlignment="1">
      <alignment horizontal="center" vertical="center"/>
    </xf>
    <xf numFmtId="170" fontId="0" fillId="35" borderId="16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170" fontId="0" fillId="35" borderId="24" xfId="0" applyNumberFormat="1" applyFill="1" applyBorder="1" applyAlignment="1">
      <alignment/>
    </xf>
    <xf numFmtId="14" fontId="0" fillId="34" borderId="25" xfId="0" applyNumberFormat="1" applyFill="1" applyBorder="1" applyAlignment="1">
      <alignment horizontal="center" vertical="center"/>
    </xf>
    <xf numFmtId="14" fontId="0" fillId="34" borderId="26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0" fillId="33" borderId="26" xfId="0" applyNumberFormat="1" applyFill="1" applyBorder="1" applyAlignment="1">
      <alignment horizontal="center"/>
    </xf>
    <xf numFmtId="14" fontId="0" fillId="33" borderId="27" xfId="0" applyNumberFormat="1" applyFill="1" applyBorder="1" applyAlignment="1">
      <alignment horizontal="center"/>
    </xf>
    <xf numFmtId="170" fontId="0" fillId="35" borderId="17" xfId="0" applyNumberFormat="1" applyFill="1" applyBorder="1" applyAlignment="1">
      <alignment/>
    </xf>
    <xf numFmtId="170" fontId="0" fillId="35" borderId="28" xfId="0" applyNumberFormat="1" applyFill="1" applyBorder="1" applyAlignment="1">
      <alignment/>
    </xf>
    <xf numFmtId="170" fontId="0" fillId="0" borderId="18" xfId="0" applyNumberFormat="1" applyBorder="1" applyAlignment="1">
      <alignment/>
    </xf>
    <xf numFmtId="10" fontId="1" fillId="0" borderId="22" xfId="48" applyNumberFormat="1" applyFont="1" applyBorder="1" applyAlignment="1">
      <alignment horizontal="center" vertical="center"/>
    </xf>
    <xf numFmtId="10" fontId="1" fillId="0" borderId="18" xfId="48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115" zoomScaleNormal="115" zoomScalePageLayoutView="0" workbookViewId="0" topLeftCell="A1">
      <selection activeCell="C18" sqref="C18"/>
    </sheetView>
  </sheetViews>
  <sheetFormatPr defaultColWidth="15.140625" defaultRowHeight="12.75"/>
  <cols>
    <col min="1" max="1" width="13.421875" style="0" customWidth="1"/>
    <col min="2" max="2" width="16.7109375" style="0" bestFit="1" customWidth="1"/>
    <col min="3" max="3" width="15.140625" style="0" customWidth="1"/>
  </cols>
  <sheetData>
    <row r="1" spans="1:5" s="2" customFormat="1" ht="27" customHeight="1" thickBot="1">
      <c r="A1" s="17" t="s">
        <v>0</v>
      </c>
      <c r="B1" s="18" t="s">
        <v>7</v>
      </c>
      <c r="C1" s="18" t="s">
        <v>6</v>
      </c>
      <c r="D1" s="18" t="s">
        <v>10</v>
      </c>
      <c r="E1" s="16" t="s">
        <v>11</v>
      </c>
    </row>
    <row r="2" spans="1:5" ht="12.75">
      <c r="A2" s="51">
        <v>41275</v>
      </c>
      <c r="B2" s="36">
        <v>0</v>
      </c>
      <c r="C2" s="36">
        <v>1000</v>
      </c>
      <c r="D2" s="45">
        <f>($A$7-A2)/($A$7-$A$2)</f>
        <v>1</v>
      </c>
      <c r="E2" s="53">
        <f>C2*D2</f>
        <v>1000</v>
      </c>
    </row>
    <row r="3" spans="1:5" ht="12.75">
      <c r="A3" s="51">
        <v>41334</v>
      </c>
      <c r="B3" s="36">
        <v>1030</v>
      </c>
      <c r="C3" s="36">
        <v>-250</v>
      </c>
      <c r="D3" s="45">
        <f>($A$7-A3)/($A$7-$A$2)</f>
        <v>0.8379120879120879</v>
      </c>
      <c r="E3" s="53">
        <f>C3*D3</f>
        <v>-209.47802197802199</v>
      </c>
    </row>
    <row r="4" spans="1:5" ht="12.75">
      <c r="A4" s="51">
        <v>41406</v>
      </c>
      <c r="B4" s="36">
        <v>718.77</v>
      </c>
      <c r="C4" s="36">
        <v>1300</v>
      </c>
      <c r="D4" s="45">
        <f>($A$7-A4)/($A$7-$A$2)</f>
        <v>0.6401098901098901</v>
      </c>
      <c r="E4" s="53">
        <f>C4*D4</f>
        <v>832.1428571428571</v>
      </c>
    </row>
    <row r="5" spans="1:5" ht="12.75">
      <c r="A5" s="51">
        <v>41553</v>
      </c>
      <c r="B5" s="36">
        <v>2049.05155</v>
      </c>
      <c r="C5" s="36">
        <v>-550</v>
      </c>
      <c r="D5" s="45">
        <f>($A$7-A5)/($A$7-$A$2)</f>
        <v>0.23626373626373626</v>
      </c>
      <c r="E5" s="53">
        <f>C5*D5</f>
        <v>-129.94505494505495</v>
      </c>
    </row>
    <row r="6" spans="1:5" ht="12.75">
      <c r="A6" s="51">
        <v>41605</v>
      </c>
      <c r="B6" s="36">
        <v>1828.8428910000002</v>
      </c>
      <c r="C6" s="36">
        <v>500</v>
      </c>
      <c r="D6" s="45">
        <f>($A$7-A6)/($A$7-$A$2)</f>
        <v>0.09340659340659341</v>
      </c>
      <c r="E6" s="53">
        <f>C6*D6</f>
        <v>46.7032967032967</v>
      </c>
    </row>
    <row r="7" spans="1:5" ht="13.5" thickBot="1">
      <c r="A7" s="52">
        <v>41639</v>
      </c>
      <c r="B7" s="46">
        <v>2212.44732330782</v>
      </c>
      <c r="C7" s="37">
        <v>0</v>
      </c>
      <c r="D7" s="47">
        <f>($A$7-A7)/($A$7-$A$2)</f>
        <v>0</v>
      </c>
      <c r="E7" s="54">
        <f>C7*D7</f>
        <v>0</v>
      </c>
    </row>
    <row r="8" spans="1:5" ht="14.25" thickBot="1" thickTop="1">
      <c r="A8" s="3" t="s">
        <v>1</v>
      </c>
      <c r="B8" s="4"/>
      <c r="C8" s="43">
        <f>SUM(C2:C7)</f>
        <v>2000</v>
      </c>
      <c r="D8" s="43"/>
      <c r="E8" s="55">
        <f>SUM(E2:E7)</f>
        <v>1539.423076923077</v>
      </c>
    </row>
    <row r="10" ht="13.5" thickBot="1"/>
    <row r="11" spans="2:3" ht="12.75">
      <c r="B11" s="35" t="s">
        <v>2</v>
      </c>
      <c r="C11" s="56">
        <f>(B7-C8)/E8</f>
        <v>0.138004507333</v>
      </c>
    </row>
    <row r="12" spans="2:3" ht="13.5" thickBot="1">
      <c r="B12" s="44"/>
      <c r="C12" s="57"/>
    </row>
    <row r="14" ht="12.75">
      <c r="A14" s="1"/>
    </row>
    <row r="15" ht="12.75">
      <c r="A15" s="24" t="s">
        <v>4</v>
      </c>
    </row>
    <row r="16" ht="12.75">
      <c r="B16" s="5"/>
    </row>
  </sheetData>
  <sheetProtection/>
  <mergeCells count="2">
    <mergeCell ref="B11:B12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1">
      <selection activeCell="C16" sqref="C16"/>
    </sheetView>
  </sheetViews>
  <sheetFormatPr defaultColWidth="15.140625" defaultRowHeight="12.75"/>
  <cols>
    <col min="1" max="1" width="13.421875" style="9" customWidth="1"/>
    <col min="2" max="2" width="17.7109375" style="9" customWidth="1"/>
    <col min="3" max="3" width="15.00390625" style="9" customWidth="1"/>
    <col min="4" max="4" width="20.00390625" style="9" customWidth="1"/>
    <col min="5" max="5" width="20.28125" style="9" bestFit="1" customWidth="1"/>
    <col min="6" max="6" width="17.28125" style="9" bestFit="1" customWidth="1"/>
    <col min="7" max="16384" width="15.140625" style="9" customWidth="1"/>
  </cols>
  <sheetData>
    <row r="1" spans="1:10" s="2" customFormat="1" ht="27" customHeight="1" thickBot="1">
      <c r="A1" s="17" t="s">
        <v>0</v>
      </c>
      <c r="B1" s="18" t="s">
        <v>7</v>
      </c>
      <c r="C1" s="18" t="s">
        <v>6</v>
      </c>
      <c r="D1" s="18" t="s">
        <v>8</v>
      </c>
      <c r="E1" s="18" t="s">
        <v>9</v>
      </c>
      <c r="F1" s="16" t="s">
        <v>5</v>
      </c>
      <c r="G1" s="6"/>
      <c r="H1" s="6"/>
      <c r="I1" s="6"/>
      <c r="J1" s="6"/>
    </row>
    <row r="2" spans="1:10" ht="12.75">
      <c r="A2" s="48">
        <f>'Calcolo MWRR'!A2</f>
        <v>41275</v>
      </c>
      <c r="B2" s="38">
        <f>'Calcolo MWRR'!B2</f>
        <v>0</v>
      </c>
      <c r="C2" s="38">
        <f>'Calcolo MWRR'!C2</f>
        <v>1000</v>
      </c>
      <c r="D2" s="33">
        <f>C2+B2</f>
        <v>1000</v>
      </c>
      <c r="E2" s="26"/>
      <c r="F2" s="27"/>
      <c r="G2" s="7"/>
      <c r="H2" s="7"/>
      <c r="I2" s="7"/>
      <c r="J2" s="7"/>
    </row>
    <row r="3" spans="1:10" ht="12.75">
      <c r="A3" s="49">
        <f>'Calcolo MWRR'!A3</f>
        <v>41334</v>
      </c>
      <c r="B3" s="38">
        <f>'Calcolo MWRR'!B3</f>
        <v>1030</v>
      </c>
      <c r="C3" s="38">
        <f>'Calcolo MWRR'!C3</f>
        <v>-250</v>
      </c>
      <c r="D3" s="33">
        <f>B3+C3</f>
        <v>780</v>
      </c>
      <c r="E3" s="31">
        <f>(B3/D2)-1</f>
        <v>0.030000000000000027</v>
      </c>
      <c r="F3" s="29">
        <f>E3+1</f>
        <v>1.03</v>
      </c>
      <c r="G3" s="28"/>
      <c r="H3" s="7"/>
      <c r="I3" s="7"/>
      <c r="J3" s="7"/>
    </row>
    <row r="4" spans="1:10" ht="12.75">
      <c r="A4" s="49">
        <f>'Calcolo MWRR'!A4</f>
        <v>41406</v>
      </c>
      <c r="B4" s="38">
        <f>'Calcolo MWRR'!B4</f>
        <v>718.77</v>
      </c>
      <c r="C4" s="38">
        <f>'Calcolo MWRR'!C4</f>
        <v>1300</v>
      </c>
      <c r="D4" s="33">
        <f>B4+C4</f>
        <v>2018.77</v>
      </c>
      <c r="E4" s="31">
        <f>(B4/D3)-1</f>
        <v>-0.07850000000000001</v>
      </c>
      <c r="F4" s="29">
        <f>E4+1</f>
        <v>0.9215</v>
      </c>
      <c r="G4" s="28"/>
      <c r="H4" s="7"/>
      <c r="I4" s="7"/>
      <c r="J4" s="7"/>
    </row>
    <row r="5" spans="1:10" ht="12.75">
      <c r="A5" s="49">
        <f>'Calcolo MWRR'!A5</f>
        <v>41553</v>
      </c>
      <c r="B5" s="38">
        <f>'Calcolo MWRR'!B5</f>
        <v>2049.05155</v>
      </c>
      <c r="C5" s="38">
        <f>'Calcolo MWRR'!C5</f>
        <v>-550</v>
      </c>
      <c r="D5" s="33">
        <f>B5+C5</f>
        <v>1499.0515500000001</v>
      </c>
      <c r="E5" s="31">
        <f>(B5/D4)-1</f>
        <v>0.015000000000000124</v>
      </c>
      <c r="F5" s="29">
        <f>E5+1</f>
        <v>1.0150000000000001</v>
      </c>
      <c r="G5" s="28"/>
      <c r="H5" s="7"/>
      <c r="I5" s="7"/>
      <c r="J5" s="7"/>
    </row>
    <row r="6" spans="1:10" ht="12.75">
      <c r="A6" s="49">
        <f>'Calcolo MWRR'!A6</f>
        <v>41605</v>
      </c>
      <c r="B6" s="38">
        <f>'Calcolo MWRR'!B6</f>
        <v>1828.8428910000002</v>
      </c>
      <c r="C6" s="38">
        <f>'Calcolo MWRR'!C6</f>
        <v>500</v>
      </c>
      <c r="D6" s="33">
        <f>B6+C6</f>
        <v>2328.8428910000002</v>
      </c>
      <c r="E6" s="31">
        <f>(B6/D5)-1</f>
        <v>0.21999999999999997</v>
      </c>
      <c r="F6" s="29">
        <f>E6+1</f>
        <v>1.22</v>
      </c>
      <c r="G6" s="28"/>
      <c r="H6" s="7"/>
      <c r="I6" s="7"/>
      <c r="J6" s="7"/>
    </row>
    <row r="7" spans="1:10" ht="13.5" thickBot="1">
      <c r="A7" s="50">
        <f>'Calcolo MWRR'!A7</f>
        <v>41639</v>
      </c>
      <c r="B7" s="39">
        <f>'Calcolo MWRR'!B7</f>
        <v>2212.44732330782</v>
      </c>
      <c r="C7" s="25">
        <f>'Calcolo MWRR'!C7</f>
        <v>0</v>
      </c>
      <c r="D7" s="34">
        <f>B7+C7</f>
        <v>2212.44732330782</v>
      </c>
      <c r="E7" s="32">
        <f>(B7/D6)-1</f>
        <v>-0.049980000000000024</v>
      </c>
      <c r="F7" s="30">
        <f>E7+1</f>
        <v>0.95002</v>
      </c>
      <c r="G7" s="28"/>
      <c r="H7" s="7"/>
      <c r="I7" s="7"/>
      <c r="J7" s="7"/>
    </row>
    <row r="8" spans="1:10" ht="12.75">
      <c r="A8" s="23"/>
      <c r="B8" s="8"/>
      <c r="C8" s="8"/>
      <c r="D8" s="7"/>
      <c r="E8" s="7"/>
      <c r="F8" s="7"/>
      <c r="G8" s="7"/>
      <c r="H8" s="11"/>
      <c r="I8" s="7"/>
      <c r="J8" s="7"/>
    </row>
    <row r="9" spans="1:10" ht="13.5" thickBot="1">
      <c r="A9" s="7"/>
      <c r="B9" s="12"/>
      <c r="C9" s="7"/>
      <c r="D9" s="7"/>
      <c r="E9" s="7"/>
      <c r="F9" s="7"/>
      <c r="G9" s="13"/>
      <c r="H9" s="7"/>
      <c r="I9" s="7"/>
      <c r="J9" s="7"/>
    </row>
    <row r="10" spans="2:3" ht="12.75">
      <c r="B10" s="35" t="s">
        <v>3</v>
      </c>
      <c r="C10" s="41">
        <f>(PRODUCT(F3:F7))-1</f>
        <v>0.1165834473500702</v>
      </c>
    </row>
    <row r="11" spans="1:3" ht="13.5" thickBot="1">
      <c r="A11" s="14"/>
      <c r="B11" s="44"/>
      <c r="C11" s="42"/>
    </row>
    <row r="14" spans="1:3" ht="12.75">
      <c r="A14" s="40" t="s">
        <v>4</v>
      </c>
      <c r="B14" s="15"/>
      <c r="C14" s="19"/>
    </row>
    <row r="15" ht="13.5" customHeight="1"/>
    <row r="16" spans="1:7" ht="12.75">
      <c r="A16" s="20"/>
      <c r="B16" s="8"/>
      <c r="C16" s="8"/>
      <c r="D16" s="8"/>
      <c r="E16" s="10"/>
      <c r="F16" s="21"/>
      <c r="G16" s="8"/>
    </row>
    <row r="17" spans="1:7" ht="12.75">
      <c r="A17" s="20"/>
      <c r="B17" s="8"/>
      <c r="C17" s="8"/>
      <c r="D17" s="8"/>
      <c r="E17" s="10"/>
      <c r="F17" s="21"/>
      <c r="G17" s="8"/>
    </row>
    <row r="18" spans="1:7" ht="12.75">
      <c r="A18" s="20"/>
      <c r="B18" s="8"/>
      <c r="C18" s="22"/>
      <c r="D18" s="8"/>
      <c r="E18" s="10"/>
      <c r="F18" s="21"/>
      <c r="G18" s="8"/>
    </row>
    <row r="19" spans="1:7" ht="12.75">
      <c r="A19" s="20"/>
      <c r="B19" s="8"/>
      <c r="C19" s="22"/>
      <c r="D19" s="8"/>
      <c r="E19" s="10"/>
      <c r="F19" s="21"/>
      <c r="G19" s="8"/>
    </row>
    <row r="20" spans="1:7" ht="12.75">
      <c r="A20" s="20"/>
      <c r="B20" s="8"/>
      <c r="C20" s="8"/>
      <c r="D20" s="8"/>
      <c r="E20" s="10"/>
      <c r="F20" s="21"/>
      <c r="G20" s="8"/>
    </row>
    <row r="21" spans="1:7" ht="12.75">
      <c r="A21" s="20"/>
      <c r="B21" s="8"/>
      <c r="C21" s="8"/>
      <c r="D21" s="8"/>
      <c r="E21" s="8"/>
      <c r="F21" s="8"/>
      <c r="G21" s="8"/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</sheetData>
  <sheetProtection/>
  <mergeCells count="2">
    <mergeCell ref="C10:C11"/>
    <mergeCell ref="B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Cappellari</dc:creator>
  <cp:keywords/>
  <dc:description/>
  <cp:lastModifiedBy>fida-stage1</cp:lastModifiedBy>
  <cp:lastPrinted>2014-02-19T10:57:37Z</cp:lastPrinted>
  <dcterms:created xsi:type="dcterms:W3CDTF">2014-02-04T14:31:48Z</dcterms:created>
  <dcterms:modified xsi:type="dcterms:W3CDTF">2014-02-19T10:57:45Z</dcterms:modified>
  <cp:category/>
  <cp:version/>
  <cp:contentType/>
  <cp:contentStatus/>
</cp:coreProperties>
</file>